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5. 10월정기\12. 기출공지\110_엑셀\"/>
    </mc:Choice>
  </mc:AlternateContent>
  <xr:revisionPtr revIDLastSave="0" documentId="13_ncr:1_{BB68EF4B-3E67-41BF-82F0-A3B6230D23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3" r:id="rId4"/>
  </sheets>
  <definedNames>
    <definedName name="_xlnm._FilterDatabase" localSheetId="1" hidden="1">제2작업!$B$2:$H$10</definedName>
    <definedName name="계약기간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14" i="1"/>
  <c r="J5" i="1"/>
  <c r="J6" i="1"/>
  <c r="J7" i="1"/>
  <c r="J8" i="1"/>
  <c r="J9" i="1"/>
  <c r="J10" i="1"/>
  <c r="J11" i="1"/>
  <c r="J12" i="1"/>
  <c r="J14" i="1"/>
  <c r="E13" i="1"/>
  <c r="I9" i="1"/>
  <c r="I5" i="1"/>
  <c r="I8" i="1"/>
  <c r="I6" i="1"/>
  <c r="I11" i="1"/>
  <c r="I12" i="1"/>
  <c r="I10" i="1"/>
  <c r="I7" i="1"/>
</calcChain>
</file>

<file path=xl/sharedStrings.xml><?xml version="1.0" encoding="utf-8"?>
<sst xmlns="http://schemas.openxmlformats.org/spreadsheetml/2006/main" count="104" uniqueCount="42">
  <si>
    <t>총합계</t>
  </si>
  <si>
    <t>**</t>
  </si>
  <si>
    <t>임대코드</t>
  </si>
  <si>
    <t>입주상가</t>
  </si>
  <si>
    <t>구분</t>
  </si>
  <si>
    <t>실평수</t>
  </si>
  <si>
    <t>월임대료
(단위:원)</t>
  </si>
  <si>
    <t>입주일</t>
  </si>
  <si>
    <t>계약기간</t>
  </si>
  <si>
    <t>학원</t>
  </si>
  <si>
    <t>음식점</t>
  </si>
  <si>
    <t>편의시설</t>
  </si>
  <si>
    <t>크린세탁</t>
  </si>
  <si>
    <t>최대 계약기간</t>
  </si>
  <si>
    <t>보증금
(단위:만원)</t>
    <phoneticPr fontId="2" type="noConversion"/>
  </si>
  <si>
    <t>동래국악</t>
    <phoneticPr fontId="2" type="noConversion"/>
  </si>
  <si>
    <t>엠이아이</t>
    <phoneticPr fontId="2" type="noConversion"/>
  </si>
  <si>
    <t>윙플하이</t>
    <phoneticPr fontId="2" type="noConversion"/>
  </si>
  <si>
    <t>맛있는 월요일</t>
    <phoneticPr fontId="2" type="noConversion"/>
  </si>
  <si>
    <t>디너쑈</t>
    <phoneticPr fontId="2" type="noConversion"/>
  </si>
  <si>
    <t>음식점</t>
    <phoneticPr fontId="2" type="noConversion"/>
  </si>
  <si>
    <t>미식가</t>
    <phoneticPr fontId="2" type="noConversion"/>
  </si>
  <si>
    <t>마린헤어</t>
    <phoneticPr fontId="2" type="noConversion"/>
  </si>
  <si>
    <t>BR13-1</t>
  </si>
  <si>
    <t>BR13-1</t>
    <phoneticPr fontId="2" type="noConversion"/>
  </si>
  <si>
    <t>BR22-2</t>
    <phoneticPr fontId="2" type="noConversion"/>
  </si>
  <si>
    <t>AC33-1</t>
    <phoneticPr fontId="2" type="noConversion"/>
  </si>
  <si>
    <t>RC12-2</t>
    <phoneticPr fontId="2" type="noConversion"/>
  </si>
  <si>
    <t>AA11-3</t>
    <phoneticPr fontId="2" type="noConversion"/>
  </si>
  <si>
    <t>EC22-1</t>
    <phoneticPr fontId="2" type="noConversion"/>
  </si>
  <si>
    <t>LE23-2</t>
    <phoneticPr fontId="2" type="noConversion"/>
  </si>
  <si>
    <t>EA31-3</t>
    <phoneticPr fontId="2" type="noConversion"/>
  </si>
  <si>
    <t>입주월</t>
    <phoneticPr fontId="2" type="noConversion"/>
  </si>
  <si>
    <t>음식점 월임대료(단위:원) 평균</t>
    <phoneticPr fontId="2" type="noConversion"/>
  </si>
  <si>
    <t>학원 월임대료(단위:원) 합계</t>
    <phoneticPr fontId="2" type="noConversion"/>
  </si>
  <si>
    <t>A*</t>
    <phoneticPr fontId="2" type="noConversion"/>
  </si>
  <si>
    <t>&gt;=1300000</t>
    <phoneticPr fontId="2" type="noConversion"/>
  </si>
  <si>
    <t>개수 : 입주상가</t>
  </si>
  <si>
    <t>평균 : 월임대료(단위:원)</t>
  </si>
  <si>
    <t>11-20</t>
  </si>
  <si>
    <t>21-30</t>
  </si>
  <si>
    <t>31-40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</si>
</sst>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0_-;\-* #,##0.00_-;_-* &quot;-&quot;_-;_-@_-"/>
    <numFmt numFmtId="177" formatCode="General&quot;년&quot;"/>
    <numFmt numFmtId="178" formatCode="0_);[Red]\(0\)"/>
    <numFmt numFmtId="179" formatCode="#,##0&quot;년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5" xfId="1" quotePrefix="1" applyFont="1" applyBorder="1" applyAlignment="1">
      <alignment horizontal="right" vertical="center"/>
    </xf>
    <xf numFmtId="177" fontId="3" fillId="0" borderId="16" xfId="1" quotePrefix="1" applyNumberFormat="1" applyFont="1" applyBorder="1" applyAlignment="1">
      <alignment horizontal="right" vertical="center"/>
    </xf>
    <xf numFmtId="178" fontId="3" fillId="0" borderId="11" xfId="1" quotePrefix="1" applyNumberFormat="1" applyFont="1" applyBorder="1" applyAlignment="1">
      <alignment horizontal="right" vertical="center"/>
    </xf>
    <xf numFmtId="41" fontId="3" fillId="0" borderId="0" xfId="0" applyNumberFormat="1" applyFont="1">
      <alignment vertical="center"/>
    </xf>
    <xf numFmtId="176" fontId="3" fillId="0" borderId="0" xfId="1" applyNumberFormat="1" applyFont="1" applyAlignment="1">
      <alignment horizontal="left" vertical="center"/>
    </xf>
    <xf numFmtId="179" fontId="3" fillId="0" borderId="3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0" xfId="1" applyNumberFormat="1" applyFont="1" applyBorder="1" applyAlignment="1">
      <alignment horizontal="right" vertical="center"/>
    </xf>
    <xf numFmtId="41" fontId="3" fillId="0" borderId="3" xfId="1" applyFont="1" applyFill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179" fontId="3" fillId="0" borderId="22" xfId="1" applyNumberFormat="1" applyFont="1" applyFill="1" applyBorder="1" applyAlignment="1">
      <alignment horizontal="right" vertical="center"/>
    </xf>
    <xf numFmtId="179" fontId="3" fillId="0" borderId="23" xfId="1" applyNumberFormat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horizontal="right" vertical="center"/>
    </xf>
    <xf numFmtId="179" fontId="3" fillId="0" borderId="28" xfId="1" applyNumberFormat="1" applyFont="1" applyFill="1" applyBorder="1" applyAlignment="1">
      <alignment horizontal="right" vertical="center"/>
    </xf>
    <xf numFmtId="41" fontId="0" fillId="0" borderId="0" xfId="0" applyNumberFormat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79" formatCode="#,##0&quot;년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음식점 및 학원 임대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월임대료(단위:원)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88-4D65-90C4-CDE06C48B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(제1작업!$C$5:$C$6,제1작업!$C$9:$C$12)</c:f>
              <c:strCache>
                <c:ptCount val="6"/>
                <c:pt idx="0">
                  <c:v>맛있는 월요일</c:v>
                </c:pt>
                <c:pt idx="1">
                  <c:v>디너쑈</c:v>
                </c:pt>
                <c:pt idx="2">
                  <c:v>동래국악</c:v>
                </c:pt>
                <c:pt idx="3">
                  <c:v>미식가</c:v>
                </c:pt>
                <c:pt idx="4">
                  <c:v>엠이아이</c:v>
                </c:pt>
                <c:pt idx="5">
                  <c:v>윙플하이</c:v>
                </c:pt>
              </c:strCache>
            </c:strRef>
          </c:cat>
          <c:val>
            <c:numRef>
              <c:f>(제1작업!$F$5:$F$6,제1작업!$F$9:$F$12)</c:f>
              <c:numCache>
                <c:formatCode>_(* #,##0_);_(* \(#,##0\);_(* "-"_);_(@_)</c:formatCode>
                <c:ptCount val="6"/>
                <c:pt idx="0">
                  <c:v>1450000</c:v>
                </c:pt>
                <c:pt idx="1">
                  <c:v>850000</c:v>
                </c:pt>
                <c:pt idx="2">
                  <c:v>1340000</c:v>
                </c:pt>
                <c:pt idx="3">
                  <c:v>1200000</c:v>
                </c:pt>
                <c:pt idx="4">
                  <c:v>950000</c:v>
                </c:pt>
                <c:pt idx="5">
                  <c:v>1050000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8-4D65-90C4-CDE06C48B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6916607"/>
        <c:axId val="1126910367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계약기간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(제1작업!$C$5:$C$6,제1작업!$C$9:$C$12)</c:f>
              <c:strCache>
                <c:ptCount val="6"/>
                <c:pt idx="0">
                  <c:v>맛있는 월요일</c:v>
                </c:pt>
                <c:pt idx="1">
                  <c:v>디너쑈</c:v>
                </c:pt>
                <c:pt idx="2">
                  <c:v>동래국악</c:v>
                </c:pt>
                <c:pt idx="3">
                  <c:v>미식가</c:v>
                </c:pt>
                <c:pt idx="4">
                  <c:v>엠이아이</c:v>
                </c:pt>
                <c:pt idx="5">
                  <c:v>윙플하이</c:v>
                </c:pt>
              </c:strCache>
            </c:strRef>
          </c:cat>
          <c:val>
            <c:numRef>
              <c:f>(제1작업!$H$5:$H$6,제1작업!$H$9:$H$12)</c:f>
              <c:numCache>
                <c:formatCode>#,##0"년"</c:formatCode>
                <c:ptCount val="6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8-4D65-90C4-CDE06C48B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921599"/>
        <c:axId val="1126892895"/>
      </c:lineChart>
      <c:catAx>
        <c:axId val="1126916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910367"/>
        <c:crosses val="autoZero"/>
        <c:auto val="1"/>
        <c:lblAlgn val="ctr"/>
        <c:lblOffset val="100"/>
        <c:noMultiLvlLbl val="0"/>
      </c:catAx>
      <c:valAx>
        <c:axId val="112691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916607"/>
        <c:crosses val="autoZero"/>
        <c:crossBetween val="between"/>
      </c:valAx>
      <c:valAx>
        <c:axId val="1126892895"/>
        <c:scaling>
          <c:orientation val="minMax"/>
        </c:scaling>
        <c:delete val="0"/>
        <c:axPos val="r"/>
        <c:numFmt formatCode="#,##0&quot;년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26921599"/>
        <c:crosses val="max"/>
        <c:crossBetween val="between"/>
        <c:majorUnit val="2"/>
      </c:valAx>
      <c:catAx>
        <c:axId val="112692159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2689289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560E8EC-0AD0-46FB-92E5-91584E2D44FC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106736</xdr:rowOff>
    </xdr:from>
    <xdr:to>
      <xdr:col>6</xdr:col>
      <xdr:colOff>541020</xdr:colOff>
      <xdr:row>2</xdr:row>
      <xdr:rowOff>162924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3131" y="106736"/>
          <a:ext cx="5280548" cy="61200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세은상가 신규 임대 관리 현황</a:t>
          </a:r>
        </a:p>
      </xdr:txBody>
    </xdr:sp>
    <xdr:clientData/>
  </xdr:twoCellAnchor>
  <xdr:twoCellAnchor>
    <xdr:from>
      <xdr:col>7</xdr:col>
      <xdr:colOff>1</xdr:colOff>
      <xdr:row>0</xdr:row>
      <xdr:rowOff>106736</xdr:rowOff>
    </xdr:from>
    <xdr:to>
      <xdr:col>10</xdr:col>
      <xdr:colOff>2409</xdr:colOff>
      <xdr:row>2</xdr:row>
      <xdr:rowOff>162924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C64DA3DE-BBF6-47D6-BC59-FCC165F4A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2566" y="106736"/>
          <a:ext cx="2557349" cy="61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061C45E-DDE3-4321-BA57-B782E26184D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0.80823</cdr:x>
      <cdr:y>0.21677</cdr:y>
    </cdr:from>
    <cdr:to>
      <cdr:x>0.93372</cdr:x>
      <cdr:y>0.29412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DE1C8F9-BB45-490B-B4BB-0BBDDC026740}"/>
            </a:ext>
          </a:extLst>
        </cdr:cNvPr>
        <cdr:cNvSpPr/>
      </cdr:nvSpPr>
      <cdr:spPr>
        <a:xfrm xmlns:a="http://schemas.openxmlformats.org/drawingml/2006/main">
          <a:off x="7510780" y="1315720"/>
          <a:ext cx="1166207" cy="469532"/>
        </a:xfrm>
        <a:prstGeom xmlns:a="http://schemas.openxmlformats.org/drawingml/2006/main" prst="wedgeRoundRectCallout">
          <a:avLst>
            <a:gd name="adj1" fmla="val -28834"/>
            <a:gd name="adj2" fmla="val 129149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최근 입주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902.290061689811" createdVersion="7" refreshedVersion="7" minRefreshableVersion="3" recordCount="8" xr:uid="{4F65946C-709F-4B9E-A2EB-26E8F4C89492}">
  <cacheSource type="worksheet">
    <worksheetSource ref="B4:H12" sheet="제1작업"/>
  </cacheSource>
  <cacheFields count="7">
    <cacheField name="임대코드" numFmtId="0">
      <sharedItems/>
    </cacheField>
    <cacheField name="입주상가" numFmtId="0">
      <sharedItems/>
    </cacheField>
    <cacheField name="구분" numFmtId="14">
      <sharedItems count="3">
        <s v="음식점"/>
        <s v="편의시설"/>
        <s v="학원"/>
      </sharedItems>
    </cacheField>
    <cacheField name="실평수" numFmtId="41">
      <sharedItems containsSemiMixedTypes="0" containsString="0" containsNumber="1" containsInteger="1" minValue="11" maxValue="33" count="7">
        <n v="19"/>
        <n v="15"/>
        <n v="11"/>
        <n v="17"/>
        <n v="33"/>
        <n v="13"/>
        <n v="25"/>
      </sharedItems>
      <fieldGroup base="3">
        <rangePr startNum="11" endNum="33" groupInterval="10"/>
        <groupItems count="5">
          <s v="&lt;11"/>
          <s v="11-20"/>
          <s v="21-30"/>
          <s v="31-40"/>
          <s v="&gt;41"/>
        </groupItems>
      </fieldGroup>
    </cacheField>
    <cacheField name="월임대료_x000a_(단위:원)" numFmtId="41">
      <sharedItems containsSemiMixedTypes="0" containsString="0" containsNumber="1" containsInteger="1" minValue="850000" maxValue="1450000"/>
    </cacheField>
    <cacheField name="입주일" numFmtId="14">
      <sharedItems containsSemiMixedTypes="0" containsNonDate="0" containsDate="1" containsString="0" minDate="2025-06-08T00:00:00" maxDate="2025-08-18T00:00:00"/>
    </cacheField>
    <cacheField name="계약기간" numFmtId="179">
      <sharedItems containsSemiMixedTypes="0" containsString="0" containsNumber="1" containsInteger="1" minValue="2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BR13-1"/>
    <s v="맛있는 월요일"/>
    <x v="0"/>
    <x v="0"/>
    <n v="1450000"/>
    <d v="2025-07-16T00:00:00"/>
    <n v="5"/>
  </r>
  <r>
    <s v="BR22-2"/>
    <s v="디너쑈"/>
    <x v="0"/>
    <x v="1"/>
    <n v="850000"/>
    <d v="2025-07-21T00:00:00"/>
    <n v="4"/>
  </r>
  <r>
    <s v="AC33-1"/>
    <s v="크린세탁"/>
    <x v="1"/>
    <x v="2"/>
    <n v="960000"/>
    <d v="2025-06-26T00:00:00"/>
    <n v="3"/>
  </r>
  <r>
    <s v="RC12-2"/>
    <s v="마린헤어"/>
    <x v="1"/>
    <x v="3"/>
    <n v="900000"/>
    <d v="2025-06-22T00:00:00"/>
    <n v="2"/>
  </r>
  <r>
    <s v="AA11-3"/>
    <s v="동래국악"/>
    <x v="2"/>
    <x v="4"/>
    <n v="1340000"/>
    <d v="2025-06-08T00:00:00"/>
    <n v="3"/>
  </r>
  <r>
    <s v="EC22-1"/>
    <s v="미식가"/>
    <x v="0"/>
    <x v="5"/>
    <n v="1200000"/>
    <d v="2025-07-01T00:00:00"/>
    <n v="5"/>
  </r>
  <r>
    <s v="LE23-2"/>
    <s v="엠이아이"/>
    <x v="2"/>
    <x v="0"/>
    <n v="950000"/>
    <d v="2025-08-04T00:00:00"/>
    <n v="2"/>
  </r>
  <r>
    <s v="EA31-3"/>
    <s v="윙플하이"/>
    <x v="2"/>
    <x v="6"/>
    <n v="1050000"/>
    <d v="2025-08-17T00:00:00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84254F9-22EE-41A6-8059-AB2C1700923D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실평수" colHeaderCaption="구분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axis="axisRow" numFmtId="41" showAll="0">
      <items count="6">
        <item x="0"/>
        <item x="1"/>
        <item x="2"/>
        <item x="3"/>
        <item x="4"/>
        <item t="default"/>
      </items>
    </pivotField>
    <pivotField dataField="1" numFmtId="41" showAll="0"/>
    <pivotField numFmtId="14" showAll="0"/>
    <pivotField numFmtId="179" showAll="0"/>
  </pivotFields>
  <rowFields count="1">
    <field x="3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입주상가" fld="1" subtotal="count" baseField="0" baseItem="0"/>
    <dataField name="평균 : 월임대료(단위:원)" fld="4" subtotal="average" baseField="3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240226-7D00-4753-896A-550530C95ECB}" name="표1" displayName="표1" ref="B18:E21" totalsRowShown="0" tableBorderDxfId="8">
  <autoFilter ref="B18:E21" xr:uid="{6E240226-7D00-4753-896A-550530C95ECB}"/>
  <tableColumns count="4">
    <tableColumn id="1" xr3:uid="{262F2569-E929-4539-A292-47518D2894EF}" name="임대코드" dataDxfId="7"/>
    <tableColumn id="2" xr3:uid="{4C74F197-2569-40FE-B518-63ED58D16667}" name="실평수" dataDxfId="6" dataCellStyle="쉼표 [0]"/>
    <tableColumn id="3" xr3:uid="{2E441D98-EEB1-4025-A02B-707220CFC6E8}" name="월임대료_x000a_(단위:원)" dataDxfId="5" dataCellStyle="쉼표 [0]"/>
    <tableColumn id="4" xr3:uid="{55E34369-3D01-42D2-914E-5B5ADD978F3D}" name="계약기간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0"/>
  <sheetViews>
    <sheetView showGridLines="0" tabSelected="1" zoomScaleNormal="100" workbookViewId="0">
      <selection activeCell="J19" sqref="J19"/>
    </sheetView>
  </sheetViews>
  <sheetFormatPr defaultColWidth="9" defaultRowHeight="13.5" x14ac:dyDescent="0.3"/>
  <cols>
    <col min="1" max="1" width="1.75" style="1" customWidth="1"/>
    <col min="2" max="2" width="11.125" style="1" customWidth="1"/>
    <col min="3" max="3" width="12.875" style="1" customWidth="1"/>
    <col min="4" max="4" width="13.125" style="1" customWidth="1"/>
    <col min="5" max="5" width="12.375" style="1" customWidth="1"/>
    <col min="6" max="6" width="13" style="1" customWidth="1"/>
    <col min="7" max="7" width="13.75" style="1" customWidth="1"/>
    <col min="8" max="9" width="11.25" style="1" customWidth="1"/>
    <col min="10" max="10" width="11.125" style="1" customWidth="1"/>
    <col min="11" max="11" width="9" style="1"/>
    <col min="12" max="12" width="14.375" style="1" bestFit="1" customWidth="1"/>
    <col min="13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6" t="s">
        <v>2</v>
      </c>
      <c r="C4" s="7" t="s">
        <v>3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8</v>
      </c>
      <c r="I4" s="8" t="s">
        <v>14</v>
      </c>
      <c r="J4" s="9" t="s">
        <v>32</v>
      </c>
    </row>
    <row r="5" spans="2:10" ht="19.899999999999999" customHeight="1" x14ac:dyDescent="0.3">
      <c r="B5" s="10" t="s">
        <v>24</v>
      </c>
      <c r="C5" s="11" t="s">
        <v>18</v>
      </c>
      <c r="D5" s="14" t="s">
        <v>10</v>
      </c>
      <c r="E5" s="35">
        <v>19</v>
      </c>
      <c r="F5" s="35">
        <v>1450000</v>
      </c>
      <c r="G5" s="32">
        <v>45854</v>
      </c>
      <c r="H5" s="43">
        <v>5</v>
      </c>
      <c r="I5" s="35">
        <f t="shared" ref="I5:I12" si="0">CHOOSE(MID(B5,4,1),5000,3000,2000)</f>
        <v>2000</v>
      </c>
      <c r="J5" s="30" t="str">
        <f t="shared" ref="J5:J12" si="1">MONTH(G5)&amp;"월"</f>
        <v>7월</v>
      </c>
    </row>
    <row r="6" spans="2:10" ht="19.899999999999999" customHeight="1" x14ac:dyDescent="0.3">
      <c r="B6" s="2" t="s">
        <v>25</v>
      </c>
      <c r="C6" s="13" t="s">
        <v>19</v>
      </c>
      <c r="D6" s="15" t="s">
        <v>10</v>
      </c>
      <c r="E6" s="36">
        <v>15</v>
      </c>
      <c r="F6" s="36">
        <v>850000</v>
      </c>
      <c r="G6" s="33">
        <v>45859</v>
      </c>
      <c r="H6" s="44">
        <v>4</v>
      </c>
      <c r="I6" s="36">
        <f t="shared" si="0"/>
        <v>3000</v>
      </c>
      <c r="J6" s="31" t="str">
        <f t="shared" si="1"/>
        <v>7월</v>
      </c>
    </row>
    <row r="7" spans="2:10" ht="19.899999999999999" customHeight="1" x14ac:dyDescent="0.3">
      <c r="B7" s="2" t="s">
        <v>26</v>
      </c>
      <c r="C7" s="13" t="s">
        <v>12</v>
      </c>
      <c r="D7" s="15" t="s">
        <v>11</v>
      </c>
      <c r="E7" s="36">
        <v>11</v>
      </c>
      <c r="F7" s="36">
        <v>960000</v>
      </c>
      <c r="G7" s="33">
        <v>45834</v>
      </c>
      <c r="H7" s="44">
        <v>3</v>
      </c>
      <c r="I7" s="36">
        <f t="shared" si="0"/>
        <v>2000</v>
      </c>
      <c r="J7" s="31" t="str">
        <f t="shared" si="1"/>
        <v>6월</v>
      </c>
    </row>
    <row r="8" spans="2:10" ht="19.899999999999999" customHeight="1" x14ac:dyDescent="0.3">
      <c r="B8" s="2" t="s">
        <v>27</v>
      </c>
      <c r="C8" s="13" t="s">
        <v>22</v>
      </c>
      <c r="D8" s="15" t="s">
        <v>11</v>
      </c>
      <c r="E8" s="36">
        <v>17</v>
      </c>
      <c r="F8" s="36">
        <v>900000</v>
      </c>
      <c r="G8" s="33">
        <v>45830</v>
      </c>
      <c r="H8" s="44">
        <v>2</v>
      </c>
      <c r="I8" s="36">
        <f t="shared" si="0"/>
        <v>3000</v>
      </c>
      <c r="J8" s="31" t="str">
        <f t="shared" si="1"/>
        <v>6월</v>
      </c>
    </row>
    <row r="9" spans="2:10" ht="19.899999999999999" customHeight="1" x14ac:dyDescent="0.3">
      <c r="B9" s="2" t="s">
        <v>28</v>
      </c>
      <c r="C9" s="13" t="s">
        <v>15</v>
      </c>
      <c r="D9" s="15" t="s">
        <v>9</v>
      </c>
      <c r="E9" s="36">
        <v>33</v>
      </c>
      <c r="F9" s="36">
        <v>1340000</v>
      </c>
      <c r="G9" s="33">
        <v>45816</v>
      </c>
      <c r="H9" s="44">
        <v>3</v>
      </c>
      <c r="I9" s="36">
        <f t="shared" si="0"/>
        <v>5000</v>
      </c>
      <c r="J9" s="31" t="str">
        <f t="shared" si="1"/>
        <v>6월</v>
      </c>
    </row>
    <row r="10" spans="2:10" ht="19.899999999999999" customHeight="1" x14ac:dyDescent="0.3">
      <c r="B10" s="2" t="s">
        <v>29</v>
      </c>
      <c r="C10" s="13" t="s">
        <v>21</v>
      </c>
      <c r="D10" s="15" t="s">
        <v>20</v>
      </c>
      <c r="E10" s="36">
        <v>13</v>
      </c>
      <c r="F10" s="36">
        <v>1200000</v>
      </c>
      <c r="G10" s="33">
        <v>45839</v>
      </c>
      <c r="H10" s="44">
        <v>5</v>
      </c>
      <c r="I10" s="36">
        <f t="shared" si="0"/>
        <v>3000</v>
      </c>
      <c r="J10" s="31" t="str">
        <f t="shared" si="1"/>
        <v>7월</v>
      </c>
    </row>
    <row r="11" spans="2:10" ht="19.899999999999999" customHeight="1" x14ac:dyDescent="0.3">
      <c r="B11" s="2" t="s">
        <v>30</v>
      </c>
      <c r="C11" s="13" t="s">
        <v>16</v>
      </c>
      <c r="D11" s="15" t="s">
        <v>9</v>
      </c>
      <c r="E11" s="36">
        <v>19</v>
      </c>
      <c r="F11" s="36">
        <v>950000</v>
      </c>
      <c r="G11" s="33">
        <v>45873</v>
      </c>
      <c r="H11" s="44">
        <v>2</v>
      </c>
      <c r="I11" s="36">
        <f t="shared" si="0"/>
        <v>2000</v>
      </c>
      <c r="J11" s="31" t="str">
        <f t="shared" si="1"/>
        <v>8월</v>
      </c>
    </row>
    <row r="12" spans="2:10" ht="19.899999999999999" customHeight="1" thickBot="1" x14ac:dyDescent="0.35">
      <c r="B12" s="12" t="s">
        <v>31</v>
      </c>
      <c r="C12" s="4" t="s">
        <v>17</v>
      </c>
      <c r="D12" s="16" t="s">
        <v>9</v>
      </c>
      <c r="E12" s="37">
        <v>25</v>
      </c>
      <c r="F12" s="37">
        <v>1050000</v>
      </c>
      <c r="G12" s="34">
        <v>45886</v>
      </c>
      <c r="H12" s="45">
        <v>3</v>
      </c>
      <c r="I12" s="37">
        <f t="shared" si="0"/>
        <v>5000</v>
      </c>
      <c r="J12" s="20" t="str">
        <f t="shared" si="1"/>
        <v>8월</v>
      </c>
    </row>
    <row r="13" spans="2:10" ht="19.899999999999999" customHeight="1" x14ac:dyDescent="0.3">
      <c r="B13" s="56" t="s">
        <v>33</v>
      </c>
      <c r="C13" s="57"/>
      <c r="D13" s="58"/>
      <c r="E13" s="38">
        <f>ROUND(DAVERAGE(B4:H12,5,D4:D5),-3)</f>
        <v>1167000</v>
      </c>
      <c r="F13" s="59"/>
      <c r="G13" s="61" t="s">
        <v>13</v>
      </c>
      <c r="H13" s="57"/>
      <c r="I13" s="58"/>
      <c r="J13" s="39">
        <f>MAX(계약기간)</f>
        <v>5</v>
      </c>
    </row>
    <row r="14" spans="2:10" ht="19.899999999999999" customHeight="1" thickBot="1" x14ac:dyDescent="0.35">
      <c r="B14" s="62" t="s">
        <v>34</v>
      </c>
      <c r="C14" s="63"/>
      <c r="D14" s="64"/>
      <c r="E14" s="19">
        <f>SUMIF(D5:D12,"학원",F5:F12)</f>
        <v>3340000</v>
      </c>
      <c r="F14" s="60"/>
      <c r="G14" s="3" t="s">
        <v>2</v>
      </c>
      <c r="H14" s="4" t="s">
        <v>23</v>
      </c>
      <c r="I14" s="5" t="s">
        <v>8</v>
      </c>
      <c r="J14" s="40">
        <f>VLOOKUP(H14,B5:H12,7,FALSE)</f>
        <v>5</v>
      </c>
    </row>
    <row r="15" spans="2:10" x14ac:dyDescent="0.3">
      <c r="E15" s="41"/>
    </row>
    <row r="17" spans="6:12" x14ac:dyDescent="0.3">
      <c r="L17" s="42"/>
    </row>
    <row r="18" spans="6:12" x14ac:dyDescent="0.3">
      <c r="F18" s="41"/>
    </row>
    <row r="20" spans="6:12" ht="31.5" customHeight="1" x14ac:dyDescent="0.3">
      <c r="F20" s="41"/>
    </row>
  </sheetData>
  <sortState xmlns:xlrd2="http://schemas.microsoft.com/office/spreadsheetml/2017/richdata2" ref="A5:K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$H5&gt;=4</formula>
    </cfRule>
  </conditionalFormatting>
  <dataValidations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1"/>
  <sheetViews>
    <sheetView showGridLines="0" zoomScaleNormal="100" workbookViewId="0">
      <selection activeCell="L31" sqref="L31"/>
    </sheetView>
  </sheetViews>
  <sheetFormatPr defaultColWidth="9" defaultRowHeight="13.5" x14ac:dyDescent="0.3"/>
  <cols>
    <col min="1" max="1" width="1.75" style="1" customWidth="1"/>
    <col min="2" max="2" width="11.125" style="1" customWidth="1"/>
    <col min="3" max="3" width="12.875" style="1" customWidth="1"/>
    <col min="4" max="4" width="13.125" style="1" customWidth="1"/>
    <col min="5" max="5" width="12.375" style="1" customWidth="1"/>
    <col min="6" max="6" width="13" style="1" customWidth="1"/>
    <col min="7" max="7" width="13.75" style="1" customWidth="1"/>
    <col min="8" max="8" width="11.2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</row>
    <row r="3" spans="2:8" x14ac:dyDescent="0.3">
      <c r="B3" s="10" t="s">
        <v>24</v>
      </c>
      <c r="C3" s="11" t="s">
        <v>18</v>
      </c>
      <c r="D3" s="14" t="s">
        <v>10</v>
      </c>
      <c r="E3" s="35">
        <v>19</v>
      </c>
      <c r="F3" s="35">
        <v>1450000</v>
      </c>
      <c r="G3" s="32">
        <v>45854</v>
      </c>
      <c r="H3" s="43">
        <v>5</v>
      </c>
    </row>
    <row r="4" spans="2:8" x14ac:dyDescent="0.3">
      <c r="B4" s="2" t="s">
        <v>25</v>
      </c>
      <c r="C4" s="13" t="s">
        <v>19</v>
      </c>
      <c r="D4" s="15" t="s">
        <v>10</v>
      </c>
      <c r="E4" s="36">
        <v>15</v>
      </c>
      <c r="F4" s="36">
        <v>850000</v>
      </c>
      <c r="G4" s="33">
        <v>45859</v>
      </c>
      <c r="H4" s="44">
        <v>4</v>
      </c>
    </row>
    <row r="5" spans="2:8" x14ac:dyDescent="0.3">
      <c r="B5" s="2" t="s">
        <v>26</v>
      </c>
      <c r="C5" s="13" t="s">
        <v>12</v>
      </c>
      <c r="D5" s="15" t="s">
        <v>11</v>
      </c>
      <c r="E5" s="36">
        <v>11</v>
      </c>
      <c r="F5" s="36">
        <v>960000</v>
      </c>
      <c r="G5" s="33">
        <v>45834</v>
      </c>
      <c r="H5" s="44">
        <v>3</v>
      </c>
    </row>
    <row r="6" spans="2:8" x14ac:dyDescent="0.3">
      <c r="B6" s="2" t="s">
        <v>27</v>
      </c>
      <c r="C6" s="13" t="s">
        <v>22</v>
      </c>
      <c r="D6" s="15" t="s">
        <v>11</v>
      </c>
      <c r="E6" s="36">
        <v>17</v>
      </c>
      <c r="F6" s="36">
        <v>900000</v>
      </c>
      <c r="G6" s="33">
        <v>45830</v>
      </c>
      <c r="H6" s="44">
        <v>2</v>
      </c>
    </row>
    <row r="7" spans="2:8" x14ac:dyDescent="0.3">
      <c r="B7" s="2" t="s">
        <v>28</v>
      </c>
      <c r="C7" s="13" t="s">
        <v>15</v>
      </c>
      <c r="D7" s="15" t="s">
        <v>9</v>
      </c>
      <c r="E7" s="36">
        <v>33</v>
      </c>
      <c r="F7" s="36">
        <v>1340000</v>
      </c>
      <c r="G7" s="33">
        <v>45816</v>
      </c>
      <c r="H7" s="44">
        <v>3</v>
      </c>
    </row>
    <row r="8" spans="2:8" x14ac:dyDescent="0.3">
      <c r="B8" s="2" t="s">
        <v>29</v>
      </c>
      <c r="C8" s="13" t="s">
        <v>21</v>
      </c>
      <c r="D8" s="15" t="s">
        <v>20</v>
      </c>
      <c r="E8" s="36">
        <v>13</v>
      </c>
      <c r="F8" s="36">
        <v>1200000</v>
      </c>
      <c r="G8" s="33">
        <v>45839</v>
      </c>
      <c r="H8" s="44">
        <v>5</v>
      </c>
    </row>
    <row r="9" spans="2:8" x14ac:dyDescent="0.3">
      <c r="B9" s="2" t="s">
        <v>30</v>
      </c>
      <c r="C9" s="13" t="s">
        <v>16</v>
      </c>
      <c r="D9" s="15" t="s">
        <v>9</v>
      </c>
      <c r="E9" s="36">
        <v>19</v>
      </c>
      <c r="F9" s="36">
        <v>950000</v>
      </c>
      <c r="G9" s="33">
        <v>45873</v>
      </c>
      <c r="H9" s="44">
        <v>2</v>
      </c>
    </row>
    <row r="10" spans="2:8" ht="14.25" thickBot="1" x14ac:dyDescent="0.35">
      <c r="B10" s="12" t="s">
        <v>31</v>
      </c>
      <c r="C10" s="4" t="s">
        <v>17</v>
      </c>
      <c r="D10" s="16" t="s">
        <v>9</v>
      </c>
      <c r="E10" s="37">
        <v>25</v>
      </c>
      <c r="F10" s="37">
        <v>1050000</v>
      </c>
      <c r="G10" s="34">
        <v>45886</v>
      </c>
      <c r="H10" s="45">
        <v>3</v>
      </c>
    </row>
    <row r="13" spans="2:8" ht="14.25" thickBot="1" x14ac:dyDescent="0.35"/>
    <row r="14" spans="2:8" ht="27" x14ac:dyDescent="0.3">
      <c r="B14" s="53" t="s">
        <v>2</v>
      </c>
      <c r="C14" s="54" t="s">
        <v>6</v>
      </c>
    </row>
    <row r="15" spans="2:8" x14ac:dyDescent="0.3">
      <c r="B15" s="55" t="s">
        <v>35</v>
      </c>
      <c r="C15" s="55"/>
    </row>
    <row r="16" spans="2:8" x14ac:dyDescent="0.3">
      <c r="B16" s="55"/>
      <c r="C16" s="55" t="s">
        <v>36</v>
      </c>
    </row>
    <row r="18" spans="2:5" ht="27.75" thickBot="1" x14ac:dyDescent="0.35">
      <c r="B18" s="23" t="s">
        <v>2</v>
      </c>
      <c r="C18" s="24" t="s">
        <v>5</v>
      </c>
      <c r="D18" s="25" t="s">
        <v>6</v>
      </c>
      <c r="E18" s="26" t="s">
        <v>8</v>
      </c>
    </row>
    <row r="19" spans="2:5" x14ac:dyDescent="0.3">
      <c r="B19" s="21" t="s">
        <v>24</v>
      </c>
      <c r="C19" s="46">
        <v>19</v>
      </c>
      <c r="D19" s="46">
        <v>1450000</v>
      </c>
      <c r="E19" s="48">
        <v>5</v>
      </c>
    </row>
    <row r="20" spans="2:5" x14ac:dyDescent="0.3">
      <c r="B20" s="22" t="s">
        <v>26</v>
      </c>
      <c r="C20" s="47">
        <v>11</v>
      </c>
      <c r="D20" s="47">
        <v>960000</v>
      </c>
      <c r="E20" s="49">
        <v>3</v>
      </c>
    </row>
    <row r="21" spans="2:5" x14ac:dyDescent="0.3">
      <c r="B21" s="27" t="s">
        <v>28</v>
      </c>
      <c r="C21" s="50">
        <v>33</v>
      </c>
      <c r="D21" s="50">
        <v>1340000</v>
      </c>
      <c r="E21" s="51">
        <v>3</v>
      </c>
    </row>
  </sheetData>
  <phoneticPr fontId="2" type="noConversion"/>
  <conditionalFormatting sqref="B3:H10">
    <cfRule type="expression" dxfId="0" priority="1">
      <formula>$H3&gt;=5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9"/>
  <sheetViews>
    <sheetView zoomScaleNormal="100" workbookViewId="0">
      <selection activeCell="C20" sqref="C20"/>
    </sheetView>
  </sheetViews>
  <sheetFormatPr defaultColWidth="9" defaultRowHeight="13.5" x14ac:dyDescent="0.3"/>
  <cols>
    <col min="1" max="1" width="1.75" style="1" customWidth="1"/>
    <col min="2" max="2" width="10.75" style="1" bestFit="1" customWidth="1"/>
    <col min="3" max="3" width="14.25" style="1" bestFit="1" customWidth="1"/>
    <col min="4" max="4" width="22" style="1" bestFit="1" customWidth="1"/>
    <col min="5" max="5" width="14.25" style="1" bestFit="1" customWidth="1"/>
    <col min="6" max="6" width="22" style="1" bestFit="1" customWidth="1"/>
    <col min="7" max="7" width="14.25" style="1" bestFit="1" customWidth="1"/>
    <col min="8" max="8" width="22" style="1" bestFit="1" customWidth="1"/>
    <col min="9" max="9" width="18.75" style="1" bestFit="1" customWidth="1"/>
    <col min="10" max="10" width="26.5" style="1" bestFit="1" customWidth="1"/>
    <col min="11" max="16384" width="9" style="1"/>
  </cols>
  <sheetData>
    <row r="2" spans="2:10" ht="16.5" x14ac:dyDescent="0.3">
      <c r="B2" s="29"/>
      <c r="C2" s="18" t="s">
        <v>4</v>
      </c>
      <c r="D2" s="29"/>
      <c r="E2" s="29"/>
      <c r="F2" s="29"/>
      <c r="G2" s="29"/>
      <c r="H2" s="29"/>
      <c r="I2"/>
      <c r="J2"/>
    </row>
    <row r="3" spans="2:10" ht="16.5" x14ac:dyDescent="0.3">
      <c r="B3" s="29"/>
      <c r="C3" s="65" t="s">
        <v>9</v>
      </c>
      <c r="D3" s="66"/>
      <c r="E3" s="65" t="s">
        <v>11</v>
      </c>
      <c r="F3" s="66"/>
      <c r="G3" s="65" t="s">
        <v>10</v>
      </c>
      <c r="H3" s="66"/>
      <c r="I3"/>
      <c r="J3"/>
    </row>
    <row r="4" spans="2:10" ht="16.5" x14ac:dyDescent="0.3">
      <c r="B4" s="18" t="s">
        <v>5</v>
      </c>
      <c r="C4" s="28" t="s">
        <v>37</v>
      </c>
      <c r="D4" s="28" t="s">
        <v>38</v>
      </c>
      <c r="E4" s="28" t="s">
        <v>37</v>
      </c>
      <c r="F4" s="28" t="s">
        <v>38</v>
      </c>
      <c r="G4" s="28" t="s">
        <v>37</v>
      </c>
      <c r="H4" s="28" t="s">
        <v>38</v>
      </c>
      <c r="I4"/>
      <c r="J4"/>
    </row>
    <row r="5" spans="2:10" ht="16.5" x14ac:dyDescent="0.3">
      <c r="B5" s="52" t="s">
        <v>39</v>
      </c>
      <c r="C5" s="17">
        <v>1</v>
      </c>
      <c r="D5" s="17">
        <v>950000</v>
      </c>
      <c r="E5" s="17">
        <v>2</v>
      </c>
      <c r="F5" s="17">
        <v>930000</v>
      </c>
      <c r="G5" s="17">
        <v>3</v>
      </c>
      <c r="H5" s="17">
        <v>1166666.6666666667</v>
      </c>
      <c r="I5"/>
      <c r="J5"/>
    </row>
    <row r="6" spans="2:10" ht="16.5" x14ac:dyDescent="0.3">
      <c r="B6" s="52" t="s">
        <v>40</v>
      </c>
      <c r="C6" s="17">
        <v>1</v>
      </c>
      <c r="D6" s="17">
        <v>1050000</v>
      </c>
      <c r="E6" s="17" t="s">
        <v>1</v>
      </c>
      <c r="F6" s="17" t="s">
        <v>1</v>
      </c>
      <c r="G6" s="17" t="s">
        <v>1</v>
      </c>
      <c r="H6" s="17" t="s">
        <v>1</v>
      </c>
      <c r="I6"/>
      <c r="J6"/>
    </row>
    <row r="7" spans="2:10" ht="16.5" x14ac:dyDescent="0.3">
      <c r="B7" s="52" t="s">
        <v>41</v>
      </c>
      <c r="C7" s="17">
        <v>1</v>
      </c>
      <c r="D7" s="17">
        <v>1340000</v>
      </c>
      <c r="E7" s="17" t="s">
        <v>1</v>
      </c>
      <c r="F7" s="17" t="s">
        <v>1</v>
      </c>
      <c r="G7" s="17" t="s">
        <v>1</v>
      </c>
      <c r="H7" s="17" t="s">
        <v>1</v>
      </c>
      <c r="I7"/>
      <c r="J7"/>
    </row>
    <row r="8" spans="2:10" ht="16.5" x14ac:dyDescent="0.3">
      <c r="B8" s="52" t="s">
        <v>0</v>
      </c>
      <c r="C8" s="17">
        <v>3</v>
      </c>
      <c r="D8" s="17">
        <v>1113333.3333333333</v>
      </c>
      <c r="E8" s="17">
        <v>2</v>
      </c>
      <c r="F8" s="17">
        <v>930000</v>
      </c>
      <c r="G8" s="17">
        <v>3</v>
      </c>
      <c r="H8" s="17">
        <v>1166666.6666666667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계약기간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2025-10-20T00:50:53Z</dcterms:modified>
</cp:coreProperties>
</file>